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360" activeTab="0"/>
  </bookViews>
  <sheets>
    <sheet name="Lucro Presumido" sheetId="1" r:id="rId1"/>
  </sheets>
  <definedNames>
    <definedName name="_xlnm.Print_Area" localSheetId="0">'Lucro Presumido'!$D$1:$I$40</definedName>
  </definedNames>
  <calcPr fullCalcOnLoad="1"/>
</workbook>
</file>

<file path=xl/comments1.xml><?xml version="1.0" encoding="utf-8"?>
<comments xmlns="http://schemas.openxmlformats.org/spreadsheetml/2006/main">
  <authors>
    <author>Ricardo</author>
  </authors>
  <commentList>
    <comment ref="I5" authorId="0">
      <text>
        <r>
          <rPr>
            <b/>
            <sz val="8"/>
            <rFont val="Tahoma"/>
            <family val="0"/>
          </rPr>
          <t>pode colocar aqui seu faturamento. Mensal ou anual.</t>
        </r>
      </text>
    </comment>
    <comment ref="I37" authorId="0">
      <text>
        <r>
          <rPr>
            <b/>
            <sz val="8"/>
            <rFont val="Tahoma"/>
            <family val="0"/>
          </rPr>
          <t>Faturamento superior a R$ 180 mil no trimestre gerará este imposto.</t>
        </r>
      </text>
    </comment>
  </commentList>
</comments>
</file>

<file path=xl/sharedStrings.xml><?xml version="1.0" encoding="utf-8"?>
<sst xmlns="http://schemas.openxmlformats.org/spreadsheetml/2006/main" count="23" uniqueCount="23">
  <si>
    <t>FATURAMENTO DE SUA EMPRESA</t>
  </si>
  <si>
    <t>Como calcular o lucro a distribuir aos sócios</t>
  </si>
  <si>
    <t>Valor bruto das notas fiscais (a soma delas)</t>
  </si>
  <si>
    <t>No caso destes dois impostos é só pegar o valor do faturamento e aplicar a alíquota para obter o valor do imposto</t>
  </si>
  <si>
    <t>Para o caso destes dois, será necessário encontrar o lucro presumido para poder calcular o imposto.</t>
  </si>
  <si>
    <t>De acordo com a lei, o lucro presumido é encontrado mediante a aplicação de um percentual de 32% sobre o seu faturamento.</t>
  </si>
  <si>
    <t xml:space="preserve">Faturamento </t>
  </si>
  <si>
    <t>32% para determinar o lucro</t>
  </si>
  <si>
    <t>Lucro Presumido é igual a</t>
  </si>
  <si>
    <t>Imposto de renda é 15% do lucro Presumido</t>
  </si>
  <si>
    <t>Valor do lucro a ser transferido aos sócios como isento.</t>
  </si>
  <si>
    <t>Como pode ser observado no mapa, o imposto de renda é calculado diretamente sobre o lucro presumido</t>
  </si>
  <si>
    <t>Caso a empresa necessite distribuir valor superior ao que foi calculado, precisará provar ao fisco que o lucro da empresa foi superior. Se o lucro for superior, poderá transferir sem nenhum gasto extra, bastando que tenha esta prova em Livro Contábil.</t>
  </si>
  <si>
    <t>O Regulamento do Imposto de Renda diz que não é necessário livro diário contábil, podendo ser usado o livro caixa, desde que somente seja distribuido o valor PRESUMIDO e não o valor real.</t>
  </si>
  <si>
    <t>Caso seja distribuido o valor real e a fiscalização não encontre a documentação exigida, será arbitrada a alíquota de 27,5% sobre os valores distribuidos indevidamente como rendimentos de pessoa física.</t>
  </si>
  <si>
    <t>Outro fator importante que precisa ficar esclarecido é que quando o lucro presumido ultrapassar a marca de R$ 60.000,00 no trimestre, haverá a necessidade de recolher o Adicional de Imposto de Renda à alíquota de 10%.</t>
  </si>
  <si>
    <t>PIS</t>
  </si>
  <si>
    <t>CSLL</t>
  </si>
  <si>
    <t>COFINS</t>
  </si>
  <si>
    <t>ADCIONAL DO IR (AIR)</t>
  </si>
  <si>
    <t>IMPOSTO DE RENDA</t>
  </si>
  <si>
    <t>TOTAL</t>
  </si>
  <si>
    <t xml:space="preserve">Atente que sempre que o faturamento trimestral for superior a R$ 180mil, a alíquota dos impostos totais sofrerá alteração em razão do AIR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</si>
</sst>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3" fontId="2" fillId="0" borderId="0" xfId="18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43" fontId="2" fillId="0" borderId="3" xfId="18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3" fontId="2" fillId="0" borderId="0" xfId="18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43" fontId="5" fillId="4" borderId="4" xfId="18" applyFont="1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0" borderId="0" xfId="18" applyNumberFormat="1" applyFont="1" applyBorder="1" applyAlignment="1">
      <alignment vertical="center"/>
    </xf>
    <xf numFmtId="0" fontId="0" fillId="5" borderId="0" xfId="0" applyFill="1" applyBorder="1" applyAlignment="1">
      <alignment vertical="center"/>
    </xf>
    <xf numFmtId="43" fontId="2" fillId="5" borderId="0" xfId="18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3" fontId="2" fillId="0" borderId="0" xfId="18" applyFont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43" fontId="2" fillId="5" borderId="0" xfId="18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3" fontId="2" fillId="0" borderId="4" xfId="0" applyNumberFormat="1" applyFont="1" applyBorder="1" applyAlignment="1">
      <alignment horizontal="left" vertical="center" wrapText="1"/>
    </xf>
    <xf numFmtId="43" fontId="2" fillId="0" borderId="4" xfId="18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0" fontId="2" fillId="3" borderId="5" xfId="17" applyNumberFormat="1" applyFont="1" applyFill="1" applyBorder="1" applyAlignment="1">
      <alignment horizontal="center" vertical="center"/>
    </xf>
    <xf numFmtId="10" fontId="2" fillId="3" borderId="6" xfId="17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42</xdr:row>
      <xdr:rowOff>0</xdr:rowOff>
    </xdr:from>
    <xdr:to>
      <xdr:col>8</xdr:col>
      <xdr:colOff>133350</xdr:colOff>
      <xdr:row>42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57400" y="11125200"/>
          <a:ext cx="4495800" cy="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Lucro a ser distribuido para empresas que tem livro diário contábil demonstrando atividade empresarial.</a:t>
          </a:r>
        </a:p>
      </xdr:txBody>
    </xdr:sp>
    <xdr:clientData/>
  </xdr:twoCellAnchor>
  <xdr:twoCellAnchor>
    <xdr:from>
      <xdr:col>3</xdr:col>
      <xdr:colOff>200025</xdr:colOff>
      <xdr:row>42</xdr:row>
      <xdr:rowOff>0</xdr:rowOff>
    </xdr:from>
    <xdr:to>
      <xdr:col>8</xdr:col>
      <xdr:colOff>104775</xdr:colOff>
      <xdr:row>42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028825" y="11125200"/>
          <a:ext cx="4495800" cy="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Lucro a ser distribuido para empresas que não possuem contabilidade, livro diário contábil. Que utilizam escrituração simplificada ou livro caixa.</a:t>
          </a:r>
        </a:p>
      </xdr:txBody>
    </xdr:sp>
    <xdr:clientData/>
  </xdr:twoCellAnchor>
  <xdr:twoCellAnchor>
    <xdr:from>
      <xdr:col>19</xdr:col>
      <xdr:colOff>419100</xdr:colOff>
      <xdr:row>42</xdr:row>
      <xdr:rowOff>0</xdr:rowOff>
    </xdr:from>
    <xdr:to>
      <xdr:col>20</xdr:col>
      <xdr:colOff>295275</xdr:colOff>
      <xdr:row>42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3982700" y="11125200"/>
          <a:ext cx="48577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200025</xdr:rowOff>
    </xdr:from>
    <xdr:to>
      <xdr:col>4</xdr:col>
      <xdr:colOff>476250</xdr:colOff>
      <xdr:row>8</xdr:row>
      <xdr:rowOff>28575</xdr:rowOff>
    </xdr:to>
    <xdr:sp>
      <xdr:nvSpPr>
        <xdr:cNvPr id="4" name="Oval 5"/>
        <xdr:cNvSpPr>
          <a:spLocks/>
        </xdr:cNvSpPr>
      </xdr:nvSpPr>
      <xdr:spPr>
        <a:xfrm>
          <a:off x="1933575" y="1400175"/>
          <a:ext cx="13525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COFINS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3%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FATURAMENTO</a:t>
          </a:r>
        </a:p>
      </xdr:txBody>
    </xdr:sp>
    <xdr:clientData/>
  </xdr:twoCellAnchor>
  <xdr:twoCellAnchor>
    <xdr:from>
      <xdr:col>4</xdr:col>
      <xdr:colOff>542925</xdr:colOff>
      <xdr:row>5</xdr:row>
      <xdr:rowOff>209550</xdr:rowOff>
    </xdr:from>
    <xdr:to>
      <xdr:col>5</xdr:col>
      <xdr:colOff>962025</xdr:colOff>
      <xdr:row>8</xdr:row>
      <xdr:rowOff>38100</xdr:rowOff>
    </xdr:to>
    <xdr:sp>
      <xdr:nvSpPr>
        <xdr:cNvPr id="5" name="Oval 6"/>
        <xdr:cNvSpPr>
          <a:spLocks/>
        </xdr:cNvSpPr>
      </xdr:nvSpPr>
      <xdr:spPr>
        <a:xfrm>
          <a:off x="3352800" y="1409700"/>
          <a:ext cx="140017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0,65%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FATURAMENTO</a:t>
          </a:r>
        </a:p>
      </xdr:txBody>
    </xdr:sp>
    <xdr:clientData/>
  </xdr:twoCellAnchor>
  <xdr:twoCellAnchor>
    <xdr:from>
      <xdr:col>6</xdr:col>
      <xdr:colOff>47625</xdr:colOff>
      <xdr:row>5</xdr:row>
      <xdr:rowOff>180975</xdr:rowOff>
    </xdr:from>
    <xdr:to>
      <xdr:col>7</xdr:col>
      <xdr:colOff>561975</xdr:colOff>
      <xdr:row>8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819650" y="1381125"/>
          <a:ext cx="12573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IMPOSTO DE RENDA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15%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DO LUCRO PRESUMIDO</a:t>
          </a:r>
        </a:p>
      </xdr:txBody>
    </xdr:sp>
    <xdr:clientData/>
  </xdr:twoCellAnchor>
  <xdr:twoCellAnchor>
    <xdr:from>
      <xdr:col>7</xdr:col>
      <xdr:colOff>638175</xdr:colOff>
      <xdr:row>5</xdr:row>
      <xdr:rowOff>190500</xdr:rowOff>
    </xdr:from>
    <xdr:to>
      <xdr:col>9</xdr:col>
      <xdr:colOff>19050</xdr:colOff>
      <xdr:row>8</xdr:row>
      <xdr:rowOff>19050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153150" y="1390650"/>
          <a:ext cx="14763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CONTRIBUIÇÃO SOCIAL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9%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DO LUCRO PRESUMIDO</a:t>
          </a:r>
        </a:p>
      </xdr:txBody>
    </xdr:sp>
    <xdr:clientData/>
  </xdr:twoCellAnchor>
  <xdr:twoCellAnchor>
    <xdr:from>
      <xdr:col>4</xdr:col>
      <xdr:colOff>76200</xdr:colOff>
      <xdr:row>8</xdr:row>
      <xdr:rowOff>114300</xdr:rowOff>
    </xdr:from>
    <xdr:to>
      <xdr:col>4</xdr:col>
      <xdr:colOff>847725</xdr:colOff>
      <xdr:row>10</xdr:row>
      <xdr:rowOff>114300</xdr:rowOff>
    </xdr:to>
    <xdr:sp>
      <xdr:nvSpPr>
        <xdr:cNvPr id="8" name="AutoShape 9"/>
        <xdr:cNvSpPr>
          <a:spLocks/>
        </xdr:cNvSpPr>
      </xdr:nvSpPr>
      <xdr:spPr>
        <a:xfrm>
          <a:off x="2886075" y="2114550"/>
          <a:ext cx="771525" cy="533400"/>
        </a:xfrm>
        <a:prstGeom prst="down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8</xdr:row>
      <xdr:rowOff>142875</xdr:rowOff>
    </xdr:from>
    <xdr:to>
      <xdr:col>8</xdr:col>
      <xdr:colOff>104775</xdr:colOff>
      <xdr:row>10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5676900" y="2143125"/>
          <a:ext cx="847725" cy="533400"/>
        </a:xfrm>
        <a:prstGeom prst="down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47625</xdr:rowOff>
    </xdr:from>
    <xdr:to>
      <xdr:col>11</xdr:col>
      <xdr:colOff>314325</xdr:colOff>
      <xdr:row>5</xdr:row>
      <xdr:rowOff>209550</xdr:rowOff>
    </xdr:to>
    <xdr:sp>
      <xdr:nvSpPr>
        <xdr:cNvPr id="10" name="AutoShape 12"/>
        <xdr:cNvSpPr>
          <a:spLocks/>
        </xdr:cNvSpPr>
      </xdr:nvSpPr>
      <xdr:spPr>
        <a:xfrm>
          <a:off x="7848600" y="714375"/>
          <a:ext cx="1295400" cy="695325"/>
        </a:xfrm>
        <a:prstGeom prst="leftArrowCallou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Insira o seu faturamento trimestral aqui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Q42"/>
  <sheetViews>
    <sheetView showGridLines="0" showZeros="0" tabSelected="1" workbookViewId="0" topLeftCell="A1">
      <selection activeCell="M27" sqref="M27"/>
    </sheetView>
  </sheetViews>
  <sheetFormatPr defaultColWidth="9.140625" defaultRowHeight="12.75"/>
  <cols>
    <col min="4" max="6" width="14.7109375" style="0" customWidth="1"/>
    <col min="7" max="7" width="11.140625" style="0" customWidth="1"/>
    <col min="8" max="8" width="13.57421875" style="0" customWidth="1"/>
    <col min="9" max="9" width="17.8515625" style="0" customWidth="1"/>
    <col min="13" max="13" width="4.8515625" style="0" customWidth="1"/>
    <col min="17" max="17" width="11.28125" style="0" bestFit="1" customWidth="1"/>
  </cols>
  <sheetData>
    <row r="1" ht="13.5" thickBot="1"/>
    <row r="2" spans="4:17" ht="19.5" thickTop="1">
      <c r="D2" s="1" t="s">
        <v>0</v>
      </c>
      <c r="E2" s="1"/>
      <c r="F2" s="1"/>
      <c r="G2" s="1"/>
      <c r="H2" s="1"/>
      <c r="I2" s="1"/>
      <c r="J2" s="2"/>
      <c r="Q2" s="3"/>
    </row>
    <row r="3" spans="4:17" ht="19.5" thickBot="1">
      <c r="D3" s="4" t="s">
        <v>1</v>
      </c>
      <c r="E3" s="4"/>
      <c r="F3" s="4"/>
      <c r="G3" s="4"/>
      <c r="H3" s="4"/>
      <c r="I3" s="4"/>
      <c r="J3" s="2"/>
      <c r="Q3" s="3"/>
    </row>
    <row r="4" spans="10:17" ht="21" customHeight="1" thickTop="1">
      <c r="J4" s="2"/>
      <c r="Q4" s="5">
        <f>+I5</f>
        <v>150000</v>
      </c>
    </row>
    <row r="5" spans="4:17" ht="21" customHeight="1">
      <c r="D5" s="6" t="s">
        <v>2</v>
      </c>
      <c r="E5" s="6"/>
      <c r="F5" s="6"/>
      <c r="G5" s="6"/>
      <c r="H5" s="7"/>
      <c r="I5" s="8">
        <v>150000</v>
      </c>
      <c r="J5" s="2"/>
      <c r="Q5" s="5"/>
    </row>
    <row r="6" spans="4:17" ht="21" customHeight="1">
      <c r="D6" s="9"/>
      <c r="E6" s="9"/>
      <c r="F6" s="9"/>
      <c r="G6" s="10"/>
      <c r="H6" s="10"/>
      <c r="I6" s="11"/>
      <c r="J6" s="2"/>
      <c r="Q6" s="5"/>
    </row>
    <row r="7" spans="4:17" ht="21" customHeight="1">
      <c r="D7" s="9"/>
      <c r="E7" s="9"/>
      <c r="F7" s="9"/>
      <c r="G7" s="10"/>
      <c r="H7" s="10"/>
      <c r="I7" s="11"/>
      <c r="J7" s="2"/>
      <c r="Q7" s="5"/>
    </row>
    <row r="8" spans="4:17" ht="21" customHeight="1">
      <c r="D8" s="9"/>
      <c r="E8" s="9"/>
      <c r="F8" s="9"/>
      <c r="G8" s="10"/>
      <c r="H8" s="10"/>
      <c r="I8" s="11"/>
      <c r="J8" s="2"/>
      <c r="Q8" s="5"/>
    </row>
    <row r="9" spans="4:17" ht="21" customHeight="1">
      <c r="D9" s="9"/>
      <c r="E9" s="9"/>
      <c r="F9" s="9"/>
      <c r="G9" s="10"/>
      <c r="H9" s="10"/>
      <c r="I9" s="11"/>
      <c r="J9" s="2"/>
      <c r="Q9" s="5"/>
    </row>
    <row r="10" spans="4:17" ht="21" customHeight="1">
      <c r="D10" s="9"/>
      <c r="E10" s="9"/>
      <c r="F10" s="9"/>
      <c r="G10" s="10"/>
      <c r="H10" s="10"/>
      <c r="I10" s="11"/>
      <c r="J10" s="2"/>
      <c r="Q10" s="5"/>
    </row>
    <row r="11" spans="4:17" ht="21" customHeight="1">
      <c r="D11" s="9"/>
      <c r="E11" s="9"/>
      <c r="F11" s="9"/>
      <c r="G11" s="10"/>
      <c r="H11" s="10"/>
      <c r="I11" s="11"/>
      <c r="J11" s="2"/>
      <c r="Q11" s="5"/>
    </row>
    <row r="12" spans="4:17" ht="21" customHeight="1">
      <c r="D12" s="12" t="s">
        <v>3</v>
      </c>
      <c r="E12" s="12"/>
      <c r="F12" s="12"/>
      <c r="G12" s="13" t="s">
        <v>4</v>
      </c>
      <c r="H12" s="13"/>
      <c r="I12" s="13"/>
      <c r="J12" s="2"/>
      <c r="Q12" s="5"/>
    </row>
    <row r="13" spans="4:17" ht="21" customHeight="1">
      <c r="D13" s="12"/>
      <c r="E13" s="12"/>
      <c r="F13" s="12"/>
      <c r="G13" s="13"/>
      <c r="H13" s="13"/>
      <c r="I13" s="13"/>
      <c r="J13" s="2"/>
      <c r="Q13" s="5"/>
    </row>
    <row r="14" spans="4:17" ht="21" customHeight="1">
      <c r="D14" s="9"/>
      <c r="E14" s="9"/>
      <c r="F14" s="9"/>
      <c r="G14" s="10"/>
      <c r="H14" s="10"/>
      <c r="I14" s="11"/>
      <c r="J14" s="2"/>
      <c r="Q14" s="5"/>
    </row>
    <row r="15" spans="4:17" ht="21" customHeight="1">
      <c r="D15" s="9"/>
      <c r="E15" s="9"/>
      <c r="F15" s="9"/>
      <c r="G15" s="14" t="s">
        <v>5</v>
      </c>
      <c r="H15" s="14"/>
      <c r="I15" s="14"/>
      <c r="J15" s="2"/>
      <c r="Q15" s="5"/>
    </row>
    <row r="16" spans="4:17" ht="21" customHeight="1">
      <c r="D16" s="9"/>
      <c r="E16" s="9"/>
      <c r="F16" s="9"/>
      <c r="G16" s="14"/>
      <c r="H16" s="14"/>
      <c r="I16" s="14"/>
      <c r="J16" s="2"/>
      <c r="Q16" s="5"/>
    </row>
    <row r="17" spans="4:17" ht="21" customHeight="1">
      <c r="D17" s="9"/>
      <c r="E17" s="9"/>
      <c r="F17" s="9"/>
      <c r="G17" s="10"/>
      <c r="H17" s="10"/>
      <c r="I17" s="11"/>
      <c r="J17" s="2"/>
      <c r="Q17" s="5"/>
    </row>
    <row r="18" spans="4:17" ht="21" customHeight="1">
      <c r="D18" s="9"/>
      <c r="E18" s="9"/>
      <c r="F18" s="9"/>
      <c r="G18" s="15" t="s">
        <v>6</v>
      </c>
      <c r="H18" s="15"/>
      <c r="I18" s="16">
        <f>+I5</f>
        <v>150000</v>
      </c>
      <c r="J18" s="2"/>
      <c r="Q18" s="5"/>
    </row>
    <row r="19" spans="4:17" ht="21" customHeight="1">
      <c r="D19" s="9"/>
      <c r="E19" s="9"/>
      <c r="F19" s="9"/>
      <c r="G19" s="17" t="s">
        <v>7</v>
      </c>
      <c r="H19" s="17"/>
      <c r="I19" s="18">
        <v>0.32</v>
      </c>
      <c r="J19" s="2"/>
      <c r="Q19" s="5"/>
    </row>
    <row r="20" spans="4:17" ht="21" customHeight="1">
      <c r="D20" s="9"/>
      <c r="E20" s="9"/>
      <c r="F20" s="9"/>
      <c r="G20" s="19" t="s">
        <v>8</v>
      </c>
      <c r="H20" s="19"/>
      <c r="I20" s="20">
        <f>+I18*I19</f>
        <v>48000</v>
      </c>
      <c r="J20" s="2"/>
      <c r="Q20" s="5"/>
    </row>
    <row r="21" spans="4:17" ht="21" customHeight="1">
      <c r="D21" s="9"/>
      <c r="E21" s="9"/>
      <c r="F21" s="9"/>
      <c r="G21" s="21" t="s">
        <v>9</v>
      </c>
      <c r="H21" s="21"/>
      <c r="I21" s="22">
        <f>15%*I20</f>
        <v>7200</v>
      </c>
      <c r="J21" s="2"/>
      <c r="Q21" s="5"/>
    </row>
    <row r="22" spans="4:17" ht="21" customHeight="1">
      <c r="D22" s="9"/>
      <c r="E22" s="9"/>
      <c r="F22" s="9"/>
      <c r="G22" s="21"/>
      <c r="H22" s="21"/>
      <c r="I22" s="22"/>
      <c r="J22" s="2"/>
      <c r="Q22" s="5"/>
    </row>
    <row r="23" spans="4:17" ht="21" customHeight="1">
      <c r="D23" s="9"/>
      <c r="E23" s="9"/>
      <c r="F23" s="9"/>
      <c r="G23" s="23" t="s">
        <v>10</v>
      </c>
      <c r="H23" s="23"/>
      <c r="I23" s="24">
        <f>+I20-I21</f>
        <v>40800</v>
      </c>
      <c r="J23" s="2"/>
      <c r="Q23" s="5"/>
    </row>
    <row r="24" spans="4:17" ht="21" customHeight="1">
      <c r="D24" s="9"/>
      <c r="E24" s="9"/>
      <c r="F24" s="9"/>
      <c r="G24" s="23"/>
      <c r="H24" s="23"/>
      <c r="I24" s="24"/>
      <c r="J24" s="2"/>
      <c r="Q24" s="5"/>
    </row>
    <row r="25" spans="4:17" ht="21" customHeight="1">
      <c r="D25" s="9"/>
      <c r="E25" s="9"/>
      <c r="F25" s="9"/>
      <c r="G25" s="10"/>
      <c r="H25" s="10"/>
      <c r="I25" s="11"/>
      <c r="J25" s="2"/>
      <c r="Q25" s="5"/>
    </row>
    <row r="26" spans="4:17" ht="25.5" customHeight="1">
      <c r="D26" s="25" t="s">
        <v>11</v>
      </c>
      <c r="E26" s="25"/>
      <c r="F26" s="25"/>
      <c r="G26" s="25"/>
      <c r="H26" s="25"/>
      <c r="I26" s="25"/>
      <c r="J26" s="2"/>
      <c r="Q26" s="5"/>
    </row>
    <row r="27" spans="4:17" ht="21" customHeight="1">
      <c r="D27" s="26" t="s">
        <v>12</v>
      </c>
      <c r="E27" s="26"/>
      <c r="F27" s="26"/>
      <c r="G27" s="26"/>
      <c r="H27" s="26"/>
      <c r="I27" s="26"/>
      <c r="J27" s="2"/>
      <c r="Q27" s="5"/>
    </row>
    <row r="28" spans="4:17" ht="21" customHeight="1">
      <c r="D28" s="26"/>
      <c r="E28" s="26"/>
      <c r="F28" s="26"/>
      <c r="G28" s="26"/>
      <c r="H28" s="26"/>
      <c r="I28" s="26"/>
      <c r="J28" s="2"/>
      <c r="Q28" s="5"/>
    </row>
    <row r="29" spans="4:17" ht="21" customHeight="1">
      <c r="D29" s="25" t="s">
        <v>13</v>
      </c>
      <c r="E29" s="25"/>
      <c r="F29" s="25"/>
      <c r="G29" s="25"/>
      <c r="H29" s="25"/>
      <c r="I29" s="25"/>
      <c r="J29" s="2"/>
      <c r="Q29" s="5"/>
    </row>
    <row r="30" spans="4:17" ht="21" customHeight="1">
      <c r="D30" s="25"/>
      <c r="E30" s="25"/>
      <c r="F30" s="25"/>
      <c r="G30" s="25"/>
      <c r="H30" s="25"/>
      <c r="I30" s="25"/>
      <c r="J30" s="2"/>
      <c r="Q30" s="5"/>
    </row>
    <row r="31" spans="4:17" ht="21" customHeight="1">
      <c r="D31" s="26" t="s">
        <v>14</v>
      </c>
      <c r="E31" s="26"/>
      <c r="F31" s="26"/>
      <c r="G31" s="26"/>
      <c r="H31" s="26"/>
      <c r="I31" s="26"/>
      <c r="J31" s="2"/>
      <c r="Q31" s="5"/>
    </row>
    <row r="32" spans="4:17" ht="21" customHeight="1">
      <c r="D32" s="26"/>
      <c r="E32" s="26"/>
      <c r="F32" s="26"/>
      <c r="G32" s="26"/>
      <c r="H32" s="26"/>
      <c r="I32" s="26"/>
      <c r="J32" s="2"/>
      <c r="Q32" s="5"/>
    </row>
    <row r="33" spans="4:17" ht="21" customHeight="1">
      <c r="D33" s="25" t="s">
        <v>15</v>
      </c>
      <c r="E33" s="25"/>
      <c r="F33" s="25"/>
      <c r="G33" s="25"/>
      <c r="H33" s="25"/>
      <c r="I33" s="25"/>
      <c r="J33" s="2"/>
      <c r="Q33" s="5"/>
    </row>
    <row r="34" spans="4:17" ht="21" customHeight="1">
      <c r="D34" s="25"/>
      <c r="E34" s="25"/>
      <c r="F34" s="25"/>
      <c r="G34" s="25"/>
      <c r="H34" s="25"/>
      <c r="I34" s="25"/>
      <c r="J34" s="2"/>
      <c r="Q34" s="5"/>
    </row>
    <row r="35" spans="4:17" ht="21" customHeight="1">
      <c r="D35" s="9"/>
      <c r="E35" s="9"/>
      <c r="F35" s="9"/>
      <c r="G35" s="10"/>
      <c r="H35" s="10"/>
      <c r="I35" s="11"/>
      <c r="J35" s="2"/>
      <c r="Q35" s="5"/>
    </row>
    <row r="36" spans="4:17" ht="21" customHeight="1">
      <c r="D36" s="27" t="s">
        <v>16</v>
      </c>
      <c r="E36" s="27"/>
      <c r="F36" s="28">
        <f>0.65%*I18</f>
        <v>975.0000000000001</v>
      </c>
      <c r="G36" s="27" t="s">
        <v>17</v>
      </c>
      <c r="H36" s="27"/>
      <c r="I36" s="28">
        <f>2.88%*I18</f>
        <v>4320</v>
      </c>
      <c r="J36" s="2"/>
      <c r="Q36" s="5"/>
    </row>
    <row r="37" spans="4:17" ht="21" customHeight="1">
      <c r="D37" s="27" t="s">
        <v>18</v>
      </c>
      <c r="E37" s="27"/>
      <c r="F37" s="28">
        <f>3%*I18</f>
        <v>4500</v>
      </c>
      <c r="G37" s="27" t="s">
        <v>19</v>
      </c>
      <c r="H37" s="27"/>
      <c r="I37" s="29">
        <f>IF(I20&gt;60000,((I20-60000)*10%),0)</f>
        <v>0</v>
      </c>
      <c r="J37" s="2"/>
      <c r="Q37" s="5"/>
    </row>
    <row r="38" spans="4:17" ht="21" customHeight="1">
      <c r="D38" s="27" t="s">
        <v>20</v>
      </c>
      <c r="E38" s="27"/>
      <c r="F38" s="28">
        <f>I21</f>
        <v>7200</v>
      </c>
      <c r="G38" s="30" t="s">
        <v>21</v>
      </c>
      <c r="H38" s="30"/>
      <c r="I38" s="29">
        <f>+F36+F37+F38+I36+I37</f>
        <v>16995</v>
      </c>
      <c r="J38" s="2"/>
      <c r="Q38" s="5"/>
    </row>
    <row r="39" spans="4:17" ht="21" customHeight="1">
      <c r="D39" s="13" t="s">
        <v>22</v>
      </c>
      <c r="E39" s="13"/>
      <c r="F39" s="13"/>
      <c r="G39" s="13"/>
      <c r="H39" s="13"/>
      <c r="I39" s="31">
        <f>+I38/I18</f>
        <v>0.1133</v>
      </c>
      <c r="J39" s="2"/>
      <c r="Q39" s="5"/>
    </row>
    <row r="40" spans="4:17" ht="21" customHeight="1">
      <c r="D40" s="13"/>
      <c r="E40" s="13"/>
      <c r="F40" s="13"/>
      <c r="G40" s="13"/>
      <c r="H40" s="13"/>
      <c r="I40" s="32"/>
      <c r="J40" s="2"/>
      <c r="Q40" s="5"/>
    </row>
    <row r="41" spans="4:17" ht="21" customHeight="1">
      <c r="D41" s="9"/>
      <c r="E41" s="9"/>
      <c r="F41" s="9"/>
      <c r="G41" s="10"/>
      <c r="H41" s="10"/>
      <c r="I41" s="11"/>
      <c r="J41" s="2"/>
      <c r="Q41" s="5"/>
    </row>
    <row r="42" spans="4:17" ht="21" customHeight="1">
      <c r="D42" s="9"/>
      <c r="E42" s="9"/>
      <c r="F42" s="9"/>
      <c r="G42" s="10"/>
      <c r="H42" s="10"/>
      <c r="I42" s="11"/>
      <c r="J42" s="2"/>
      <c r="Q42" s="5"/>
    </row>
  </sheetData>
  <mergeCells count="26">
    <mergeCell ref="D31:I32"/>
    <mergeCell ref="D33:I34"/>
    <mergeCell ref="D26:I26"/>
    <mergeCell ref="D27:I28"/>
    <mergeCell ref="D29:I30"/>
    <mergeCell ref="G15:I16"/>
    <mergeCell ref="G21:H22"/>
    <mergeCell ref="I21:I22"/>
    <mergeCell ref="G23:H24"/>
    <mergeCell ref="I23:I24"/>
    <mergeCell ref="D2:I2"/>
    <mergeCell ref="D3:I3"/>
    <mergeCell ref="G37:H37"/>
    <mergeCell ref="G36:H36"/>
    <mergeCell ref="G18:H18"/>
    <mergeCell ref="G19:H19"/>
    <mergeCell ref="G20:H20"/>
    <mergeCell ref="D5:G5"/>
    <mergeCell ref="G12:I13"/>
    <mergeCell ref="D12:F13"/>
    <mergeCell ref="D39:H40"/>
    <mergeCell ref="I39:I40"/>
    <mergeCell ref="D36:E36"/>
    <mergeCell ref="D37:E37"/>
    <mergeCell ref="D38:E38"/>
    <mergeCell ref="G38:H38"/>
  </mergeCells>
  <printOptions/>
  <pageMargins left="0.41" right="0.42" top="0.42" bottom="0.37" header="0.32" footer="0.27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dcterms:created xsi:type="dcterms:W3CDTF">2013-01-19T18:45:43Z</dcterms:created>
  <dcterms:modified xsi:type="dcterms:W3CDTF">2013-01-19T18:46:27Z</dcterms:modified>
  <cp:category/>
  <cp:version/>
  <cp:contentType/>
  <cp:contentStatus/>
</cp:coreProperties>
</file>